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cial\Desktop\"/>
    </mc:Choice>
  </mc:AlternateContent>
  <bookViews>
    <workbookView xWindow="0" yWindow="0" windowWidth="15360" windowHeight="7755"/>
  </bookViews>
  <sheets>
    <sheet name="vacia1" sheetId="4" r:id="rId1"/>
    <sheet name="Diligenciada" sheetId="1" r:id="rId2"/>
  </sheets>
  <definedNames>
    <definedName name="_xlnm._FilterDatabase" localSheetId="1" hidden="1">Diligenciada!$B$1:$N$19</definedName>
    <definedName name="_xlnm._FilterDatabase" localSheetId="0" hidden="1">vacia1!$B$1:$N$19</definedName>
  </definedNames>
  <calcPr calcId="152511"/>
</workbook>
</file>

<file path=xl/calcChain.xml><?xml version="1.0" encoding="utf-8"?>
<calcChain xmlns="http://schemas.openxmlformats.org/spreadsheetml/2006/main">
  <c r="R19" i="4" l="1"/>
  <c r="N19" i="4"/>
  <c r="J19" i="4"/>
  <c r="F19" i="4"/>
  <c r="R18" i="4"/>
  <c r="N18" i="4"/>
  <c r="J18" i="4"/>
  <c r="F18" i="4"/>
  <c r="R17" i="4"/>
  <c r="N17" i="4"/>
  <c r="J17" i="4"/>
  <c r="F17" i="4"/>
  <c r="R16" i="4"/>
  <c r="N16" i="4"/>
  <c r="J16" i="4"/>
  <c r="F16" i="4"/>
  <c r="R15" i="4"/>
  <c r="N15" i="4"/>
  <c r="J15" i="4"/>
  <c r="F15" i="4"/>
  <c r="R14" i="4"/>
  <c r="N14" i="4"/>
  <c r="J14" i="4"/>
  <c r="F14" i="4"/>
  <c r="R13" i="4"/>
  <c r="N13" i="4"/>
  <c r="J13" i="4"/>
  <c r="F13" i="4"/>
  <c r="R12" i="4"/>
  <c r="N12" i="4"/>
  <c r="J12" i="4"/>
  <c r="F12" i="4"/>
  <c r="R11" i="4"/>
  <c r="N11" i="4"/>
  <c r="J11" i="4"/>
  <c r="F11" i="4"/>
  <c r="R10" i="4"/>
  <c r="N10" i="4"/>
  <c r="J10" i="4"/>
  <c r="F10" i="4"/>
  <c r="R9" i="4"/>
  <c r="N9" i="4"/>
  <c r="J9" i="4"/>
  <c r="F9" i="4"/>
  <c r="R8" i="4"/>
  <c r="N8" i="4"/>
  <c r="J8" i="4"/>
  <c r="F8" i="4"/>
  <c r="R7" i="4"/>
  <c r="N7" i="4"/>
  <c r="J7" i="4"/>
  <c r="F7" i="4"/>
  <c r="R6" i="4"/>
  <c r="N6" i="4"/>
  <c r="J6" i="4"/>
  <c r="F6" i="4"/>
  <c r="R5" i="4"/>
  <c r="N5" i="4"/>
  <c r="J5" i="4"/>
  <c r="F5" i="4"/>
  <c r="R4" i="4"/>
  <c r="N4" i="4"/>
  <c r="J4" i="4"/>
  <c r="F4" i="4"/>
  <c r="R3" i="4"/>
  <c r="N3" i="4"/>
  <c r="J3" i="4"/>
  <c r="F3" i="4"/>
  <c r="R2" i="4"/>
  <c r="R20" i="4" s="1"/>
  <c r="N2" i="4"/>
  <c r="J2" i="4"/>
  <c r="J20" i="4" s="1"/>
  <c r="F2" i="4"/>
  <c r="O5" i="1"/>
  <c r="K5" i="1"/>
  <c r="G5" i="1"/>
  <c r="C5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N20" i="4" l="1"/>
  <c r="F20" i="4"/>
  <c r="R20" i="1"/>
  <c r="F20" i="1"/>
  <c r="N20" i="1"/>
  <c r="J20" i="1"/>
</calcChain>
</file>

<file path=xl/comments1.xml><?xml version="1.0" encoding="utf-8"?>
<comments xmlns="http://schemas.openxmlformats.org/spreadsheetml/2006/main">
  <authors>
    <author>acastellanos</author>
  </authors>
  <commentList>
    <comment ref="B16" authorId="0" shapeId="0">
      <text>
        <r>
          <rPr>
            <b/>
            <sz val="11"/>
            <color indexed="81"/>
            <rFont val="Tahoma"/>
            <family val="2"/>
          </rPr>
          <t>acastellanos:</t>
        </r>
        <r>
          <rPr>
            <sz val="11"/>
            <color indexed="81"/>
            <rFont val="Tahoma"/>
            <family val="2"/>
          </rPr>
          <t xml:space="preserve">
Entre mas inflacion menos puntaje</t>
        </r>
      </text>
    </comment>
  </commentList>
</comments>
</file>

<file path=xl/comments2.xml><?xml version="1.0" encoding="utf-8"?>
<comments xmlns="http://schemas.openxmlformats.org/spreadsheetml/2006/main">
  <authors>
    <author>acastellanos</author>
  </authors>
  <commentList>
    <comment ref="B16" authorId="0" shapeId="0">
      <text>
        <r>
          <rPr>
            <b/>
            <sz val="11"/>
            <color indexed="81"/>
            <rFont val="Tahoma"/>
            <family val="2"/>
          </rPr>
          <t>acastellanos:</t>
        </r>
        <r>
          <rPr>
            <sz val="11"/>
            <color indexed="81"/>
            <rFont val="Tahoma"/>
            <family val="2"/>
          </rPr>
          <t xml:space="preserve">
Entre mas inflacion menos puntaje</t>
        </r>
      </text>
    </comment>
  </commentList>
</comments>
</file>

<file path=xl/sharedStrings.xml><?xml version="1.0" encoding="utf-8"?>
<sst xmlns="http://schemas.openxmlformats.org/spreadsheetml/2006/main" count="167" uniqueCount="67">
  <si>
    <t>FRANCIA</t>
  </si>
  <si>
    <t>P</t>
  </si>
  <si>
    <t>Impuestos adicionales</t>
  </si>
  <si>
    <t>Restricciones tecnicas</t>
  </si>
  <si>
    <t>Medio de transporte</t>
  </si>
  <si>
    <t xml:space="preserve">Frecuencias </t>
  </si>
  <si>
    <t>Tarifas</t>
  </si>
  <si>
    <t>Inflación</t>
  </si>
  <si>
    <t>Devaluación</t>
  </si>
  <si>
    <t>Sistema de gobierno</t>
  </si>
  <si>
    <t>Bueno</t>
  </si>
  <si>
    <t>Excelente</t>
  </si>
  <si>
    <t>PIB (US$ millones)</t>
  </si>
  <si>
    <t>PIB per capita (US$)</t>
  </si>
  <si>
    <t>Riesgo de no pago</t>
  </si>
  <si>
    <t>AAA</t>
  </si>
  <si>
    <t>C</t>
  </si>
  <si>
    <t>R</t>
  </si>
  <si>
    <t>Importaciones  USD</t>
  </si>
  <si>
    <t>Crecimiento de las importaciones %</t>
  </si>
  <si>
    <t>Concentración de las importaciones (ppal proveedor) %</t>
  </si>
  <si>
    <t>Importaciones per capita USD</t>
  </si>
  <si>
    <t>Exportaciones Colombianas USD</t>
  </si>
  <si>
    <t>Crecimiento de las exportaciones colombianas %</t>
  </si>
  <si>
    <t>TOTAL</t>
  </si>
  <si>
    <t>VARIABLE 2009</t>
  </si>
  <si>
    <t>Tipo de Variable</t>
  </si>
  <si>
    <t>Comercio Exterior</t>
  </si>
  <si>
    <t>Logistica</t>
  </si>
  <si>
    <t>Macroeconomicas</t>
  </si>
  <si>
    <t>Politicas</t>
  </si>
  <si>
    <t>BRASIL</t>
  </si>
  <si>
    <t>MEXICO</t>
  </si>
  <si>
    <t>Chile 38%</t>
  </si>
  <si>
    <t>Chile 49,9%</t>
  </si>
  <si>
    <t>Belgica 31,4%</t>
  </si>
  <si>
    <t>Canada 21,8%</t>
  </si>
  <si>
    <t>4.5% (0%)</t>
  </si>
  <si>
    <t>0%, 17%, 1,65%, 7,6%</t>
  </si>
  <si>
    <t>14% (0%)</t>
  </si>
  <si>
    <t>15%,0,008%</t>
  </si>
  <si>
    <t>20%+US$0.36c/Kg (14.4% + US$0.36c/K)</t>
  </si>
  <si>
    <t>http://nt5000.aladi.org/siimnaesp/</t>
  </si>
  <si>
    <t>http://exporthelp.europa.eu/index_en.html</t>
  </si>
  <si>
    <t>$2.097 trillion</t>
  </si>
  <si>
    <t>4.20%</t>
  </si>
  <si>
    <t>BBB-</t>
  </si>
  <si>
    <t>BBB</t>
  </si>
  <si>
    <t>$14.14 trillion</t>
  </si>
  <si>
    <t>trademap</t>
  </si>
  <si>
    <t>SIIC</t>
  </si>
  <si>
    <t>24% + 23 Eur/100 kg (0% + 23 Eur/100 kg)</t>
  </si>
  <si>
    <t>Arancel General vs Arancel Preferencial Col</t>
  </si>
  <si>
    <t>Exporthelpdesk</t>
  </si>
  <si>
    <t>CIA Factbook</t>
  </si>
  <si>
    <t>5.5%</t>
  </si>
  <si>
    <t>1574 trillon</t>
  </si>
  <si>
    <t xml:space="preserve">$1.465 trillion </t>
  </si>
  <si>
    <t>ESTADOS UNIDOS</t>
  </si>
  <si>
    <t>http://www.fda.gov/           www.gpo.access.gov</t>
  </si>
  <si>
    <t>macmap</t>
  </si>
  <si>
    <t>Exporthelpdesk, ALADI, Tax admin</t>
  </si>
  <si>
    <t>PAIS A</t>
  </si>
  <si>
    <t>PAIS B</t>
  </si>
  <si>
    <t>PAIS C</t>
  </si>
  <si>
    <t xml:space="preserve">PAIS D </t>
  </si>
  <si>
    <t>VARIABLE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</si>
</sst>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%"/>
    <numFmt numFmtId="166" formatCode="_ [$€-2]\ * #,##0.00_ ;_ [$€-2]\ * \-#,##0.00_ ;_ [$€-2]\ * &quot;-&quot;??_ "/>
    <numFmt numFmtId="167" formatCode="_ * #,##0_ ;_ * \-#,##0_ ;_ * &quot;-&quot;??_ ;_ @_ 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5" borderId="0" xfId="0" applyFill="1"/>
    <xf numFmtId="0" fontId="8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9" fontId="0" fillId="5" borderId="1" xfId="4" applyFont="1" applyFill="1" applyBorder="1" applyAlignment="1">
      <alignment horizontal="center"/>
    </xf>
    <xf numFmtId="10" fontId="0" fillId="5" borderId="1" xfId="4" applyNumberFormat="1" applyFont="1" applyFill="1" applyBorder="1" applyAlignment="1">
      <alignment horizontal="center"/>
    </xf>
    <xf numFmtId="167" fontId="0" fillId="5" borderId="1" xfId="3" applyNumberFormat="1" applyFont="1" applyFill="1" applyBorder="1" applyAlignment="1">
      <alignment horizontal="center"/>
    </xf>
    <xf numFmtId="164" fontId="0" fillId="5" borderId="1" xfId="3" applyFont="1" applyFill="1" applyBorder="1" applyAlignment="1">
      <alignment horizontal="center"/>
    </xf>
    <xf numFmtId="165" fontId="8" fillId="5" borderId="1" xfId="4" applyNumberFormat="1" applyFont="1" applyFill="1" applyBorder="1" applyAlignment="1">
      <alignment horizontal="center"/>
    </xf>
    <xf numFmtId="164" fontId="0" fillId="5" borderId="1" xfId="3" applyFont="1" applyFill="1" applyBorder="1" applyAlignment="1">
      <alignment horizontal="center" vertical="center"/>
    </xf>
    <xf numFmtId="164" fontId="0" fillId="5" borderId="1" xfId="3" applyFont="1" applyFill="1" applyBorder="1" applyAlignment="1">
      <alignment horizontal="left" vertical="center"/>
    </xf>
    <xf numFmtId="165" fontId="0" fillId="5" borderId="1" xfId="4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8" fillId="5" borderId="0" xfId="0" applyFont="1" applyFill="1" applyAlignment="1">
      <alignment wrapText="1"/>
    </xf>
    <xf numFmtId="164" fontId="0" fillId="5" borderId="1" xfId="3" applyFont="1" applyFill="1" applyBorder="1" applyAlignment="1"/>
    <xf numFmtId="165" fontId="8" fillId="5" borderId="1" xfId="4" applyNumberFormat="1" applyFont="1" applyFill="1" applyBorder="1" applyAlignment="1">
      <alignment horizontal="center" wrapText="1"/>
    </xf>
    <xf numFmtId="0" fontId="3" fillId="5" borderId="1" xfId="2" applyFill="1" applyBorder="1" applyAlignment="1" applyProtection="1">
      <alignment horizontal="left" wrapText="1"/>
    </xf>
    <xf numFmtId="0" fontId="9" fillId="5" borderId="1" xfId="2" applyFon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/>
    </xf>
  </cellXfs>
  <cellStyles count="5"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nt5000.aladi.org/siimnaesp/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exporthelp.europa.eu/index_en.html" TargetMode="External"/><Relationship Id="rId1" Type="http://schemas.openxmlformats.org/officeDocument/2006/relationships/hyperlink" Target="http://nt5000.aladi.org/siimnaesp/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fda.gov/%20%20%20%20%20%20%20%20%20%20%20www-gpo.acces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"/>
  <sheetViews>
    <sheetView tabSelected="1" topLeftCell="B1" zoomScale="120" zoomScaleNormal="120" workbookViewId="0">
      <pane ySplit="1" topLeftCell="A2" activePane="bottomLeft" state="frozen"/>
      <selection pane="bottomLeft" activeCell="B2" sqref="B2"/>
    </sheetView>
  </sheetViews>
  <sheetFormatPr baseColWidth="10" defaultRowHeight="12.75" x14ac:dyDescent="0.2"/>
  <cols>
    <col min="1" max="1" width="17" style="5" hidden="1" customWidth="1"/>
    <col min="2" max="2" width="17" style="5" customWidth="1"/>
    <col min="3" max="3" width="18.140625" style="27" customWidth="1"/>
    <col min="4" max="4" width="8.85546875" style="27" customWidth="1"/>
    <col min="5" max="5" width="3.42578125" style="27" customWidth="1"/>
    <col min="6" max="6" width="6" style="27" customWidth="1"/>
    <col min="7" max="7" width="18.85546875" style="27" bestFit="1" customWidth="1"/>
    <col min="8" max="8" width="6.7109375" style="27" bestFit="1" customWidth="1"/>
    <col min="9" max="9" width="3.42578125" style="27" customWidth="1"/>
    <col min="10" max="10" width="6" style="27" customWidth="1"/>
    <col min="11" max="11" width="17.85546875" style="27" bestFit="1" customWidth="1"/>
    <col min="12" max="12" width="6.7109375" style="27" bestFit="1" customWidth="1"/>
    <col min="13" max="13" width="3.42578125" style="27" customWidth="1"/>
    <col min="14" max="14" width="6" style="27" customWidth="1"/>
    <col min="15" max="15" width="20.7109375" style="5" bestFit="1" customWidth="1"/>
    <col min="16" max="16" width="6.7109375" style="5" bestFit="1" customWidth="1"/>
    <col min="17" max="17" width="3.42578125" style="5" bestFit="1" customWidth="1"/>
    <col min="18" max="18" width="6" style="5" bestFit="1" customWidth="1"/>
    <col min="19" max="16384" width="11.42578125" style="5"/>
  </cols>
  <sheetData>
    <row r="1" spans="1:18" customFormat="1" ht="30" customHeight="1" x14ac:dyDescent="0.2">
      <c r="A1" s="4" t="s">
        <v>26</v>
      </c>
      <c r="B1" s="1" t="s">
        <v>66</v>
      </c>
      <c r="C1" s="1" t="s">
        <v>62</v>
      </c>
      <c r="D1" s="1" t="s">
        <v>1</v>
      </c>
      <c r="E1" s="2" t="s">
        <v>16</v>
      </c>
      <c r="F1" s="3" t="s">
        <v>17</v>
      </c>
      <c r="G1" s="1" t="s">
        <v>63</v>
      </c>
      <c r="H1" s="1" t="s">
        <v>1</v>
      </c>
      <c r="I1" s="2" t="s">
        <v>16</v>
      </c>
      <c r="J1" s="3" t="s">
        <v>17</v>
      </c>
      <c r="K1" s="1" t="s">
        <v>64</v>
      </c>
      <c r="L1" s="1" t="s">
        <v>1</v>
      </c>
      <c r="M1" s="2" t="s">
        <v>16</v>
      </c>
      <c r="N1" s="3" t="s">
        <v>17</v>
      </c>
      <c r="O1" s="1" t="s">
        <v>65</v>
      </c>
      <c r="P1" s="1" t="s">
        <v>1</v>
      </c>
      <c r="Q1" s="2" t="s">
        <v>16</v>
      </c>
      <c r="R1" s="3" t="s">
        <v>17</v>
      </c>
    </row>
    <row r="2" spans="1:18" ht="25.5" x14ac:dyDescent="0.2">
      <c r="A2" s="19" t="s">
        <v>27</v>
      </c>
      <c r="B2" s="7" t="s">
        <v>18</v>
      </c>
      <c r="C2" s="10"/>
      <c r="D2" s="9">
        <v>5.5555555555555552E-2</v>
      </c>
      <c r="E2" s="10"/>
      <c r="F2" s="11">
        <f>+D2*E2</f>
        <v>0</v>
      </c>
      <c r="G2" s="10"/>
      <c r="H2" s="9">
        <v>5.5555555555555552E-2</v>
      </c>
      <c r="I2" s="10"/>
      <c r="J2" s="11">
        <f>+H2*I2</f>
        <v>0</v>
      </c>
      <c r="K2" s="10"/>
      <c r="L2" s="9">
        <v>5.5555555555555552E-2</v>
      </c>
      <c r="M2" s="10"/>
      <c r="N2" s="11">
        <f>+L2*M2</f>
        <v>0</v>
      </c>
      <c r="O2" s="10"/>
      <c r="P2" s="9">
        <v>5.5555555555555552E-2</v>
      </c>
      <c r="Q2" s="10"/>
      <c r="R2" s="11">
        <f>+P2*Q2</f>
        <v>0</v>
      </c>
    </row>
    <row r="3" spans="1:18" ht="25.5" x14ac:dyDescent="0.2">
      <c r="A3" s="6" t="s">
        <v>27</v>
      </c>
      <c r="B3" s="7" t="s">
        <v>19</v>
      </c>
      <c r="C3" s="8"/>
      <c r="D3" s="9">
        <v>5.5555555555555552E-2</v>
      </c>
      <c r="E3" s="10"/>
      <c r="F3" s="11">
        <f t="shared" ref="F3:F19" si="0">+D3*E3</f>
        <v>0</v>
      </c>
      <c r="G3" s="8"/>
      <c r="H3" s="9">
        <v>5.5555555555555552E-2</v>
      </c>
      <c r="I3" s="10"/>
      <c r="J3" s="11">
        <f t="shared" ref="J3:J19" si="1">+H3*I3</f>
        <v>0</v>
      </c>
      <c r="K3" s="8"/>
      <c r="L3" s="9">
        <v>5.5555555555555552E-2</v>
      </c>
      <c r="M3" s="10"/>
      <c r="N3" s="11">
        <f t="shared" ref="N3:N19" si="2">+L3*M3</f>
        <v>0</v>
      </c>
      <c r="O3" s="8"/>
      <c r="P3" s="9">
        <v>5.5555555555555552E-2</v>
      </c>
      <c r="Q3" s="10"/>
      <c r="R3" s="11">
        <f t="shared" ref="R3:R19" si="3">+P3*Q3</f>
        <v>0</v>
      </c>
    </row>
    <row r="4" spans="1:18" ht="38.25" x14ac:dyDescent="0.2">
      <c r="A4" s="6" t="s">
        <v>27</v>
      </c>
      <c r="B4" s="7" t="s">
        <v>20</v>
      </c>
      <c r="C4" s="12"/>
      <c r="D4" s="9">
        <v>5.5555555555555552E-2</v>
      </c>
      <c r="E4" s="10"/>
      <c r="F4" s="11">
        <f t="shared" si="0"/>
        <v>0</v>
      </c>
      <c r="G4" s="12"/>
      <c r="H4" s="9">
        <v>5.5555555555555601E-2</v>
      </c>
      <c r="I4" s="10"/>
      <c r="J4" s="11">
        <f t="shared" si="1"/>
        <v>0</v>
      </c>
      <c r="K4" s="12"/>
      <c r="L4" s="9">
        <v>5.5555555555555552E-2</v>
      </c>
      <c r="M4" s="10"/>
      <c r="N4" s="11">
        <f t="shared" si="2"/>
        <v>0</v>
      </c>
      <c r="O4" s="12"/>
      <c r="P4" s="9">
        <v>5.5555555555555552E-2</v>
      </c>
      <c r="Q4" s="10"/>
      <c r="R4" s="11">
        <f t="shared" si="3"/>
        <v>0</v>
      </c>
    </row>
    <row r="5" spans="1:18" ht="25.5" x14ac:dyDescent="0.2">
      <c r="A5" s="6" t="s">
        <v>27</v>
      </c>
      <c r="B5" s="7" t="s">
        <v>21</v>
      </c>
      <c r="C5" s="13"/>
      <c r="D5" s="9">
        <v>5.5555555555555552E-2</v>
      </c>
      <c r="E5" s="10"/>
      <c r="F5" s="11">
        <f t="shared" si="0"/>
        <v>0</v>
      </c>
      <c r="G5" s="13"/>
      <c r="H5" s="9">
        <v>5.5555555555555552E-2</v>
      </c>
      <c r="I5" s="10"/>
      <c r="J5" s="11">
        <f t="shared" si="1"/>
        <v>0</v>
      </c>
      <c r="K5" s="13"/>
      <c r="L5" s="9">
        <v>5.5555555555555552E-2</v>
      </c>
      <c r="M5" s="10"/>
      <c r="N5" s="11">
        <f t="shared" si="2"/>
        <v>0</v>
      </c>
      <c r="O5" s="14"/>
      <c r="P5" s="9">
        <v>5.5555555555555552E-2</v>
      </c>
      <c r="Q5" s="10"/>
      <c r="R5" s="11">
        <f t="shared" si="3"/>
        <v>0</v>
      </c>
    </row>
    <row r="6" spans="1:18" ht="25.5" x14ac:dyDescent="0.2">
      <c r="A6" s="6" t="s">
        <v>27</v>
      </c>
      <c r="B6" s="7" t="s">
        <v>22</v>
      </c>
      <c r="C6" s="20"/>
      <c r="D6" s="9">
        <v>5.5555555555555552E-2</v>
      </c>
      <c r="E6" s="10"/>
      <c r="F6" s="11">
        <f t="shared" si="0"/>
        <v>0</v>
      </c>
      <c r="G6" s="11"/>
      <c r="H6" s="9">
        <v>5.5555555555555552E-2</v>
      </c>
      <c r="I6" s="10"/>
      <c r="J6" s="11">
        <f t="shared" si="1"/>
        <v>0</v>
      </c>
      <c r="K6" s="11"/>
      <c r="L6" s="9">
        <v>5.5555555555555552E-2</v>
      </c>
      <c r="M6" s="10"/>
      <c r="N6" s="11">
        <f t="shared" si="2"/>
        <v>0</v>
      </c>
      <c r="O6" s="11"/>
      <c r="P6" s="9">
        <v>5.5555555555555552E-2</v>
      </c>
      <c r="Q6" s="10"/>
      <c r="R6" s="11">
        <f t="shared" si="3"/>
        <v>0</v>
      </c>
    </row>
    <row r="7" spans="1:18" ht="42" customHeight="1" x14ac:dyDescent="0.2">
      <c r="A7" s="6" t="s">
        <v>27</v>
      </c>
      <c r="B7" s="7" t="s">
        <v>23</v>
      </c>
      <c r="C7" s="15"/>
      <c r="D7" s="9">
        <v>5.5555555555555552E-2</v>
      </c>
      <c r="E7" s="10"/>
      <c r="F7" s="11">
        <f t="shared" si="0"/>
        <v>0</v>
      </c>
      <c r="G7" s="12"/>
      <c r="H7" s="9">
        <v>5.5555555555555552E-2</v>
      </c>
      <c r="I7" s="10"/>
      <c r="J7" s="11">
        <f t="shared" si="1"/>
        <v>0</v>
      </c>
      <c r="K7" s="15"/>
      <c r="L7" s="9">
        <v>5.5555555555555552E-2</v>
      </c>
      <c r="M7" s="10"/>
      <c r="N7" s="11">
        <f t="shared" si="2"/>
        <v>0</v>
      </c>
      <c r="O7" s="12"/>
      <c r="P7" s="9">
        <v>5.5555555555555552E-2</v>
      </c>
      <c r="Q7" s="10"/>
      <c r="R7" s="11">
        <f t="shared" si="3"/>
        <v>0</v>
      </c>
    </row>
    <row r="8" spans="1:18" ht="38.25" x14ac:dyDescent="0.2">
      <c r="A8" s="6" t="s">
        <v>27</v>
      </c>
      <c r="B8" s="6" t="s">
        <v>52</v>
      </c>
      <c r="C8" s="21"/>
      <c r="D8" s="9">
        <v>5.5555555555555552E-2</v>
      </c>
      <c r="E8" s="10"/>
      <c r="F8" s="11">
        <f t="shared" si="0"/>
        <v>0</v>
      </c>
      <c r="G8" s="12"/>
      <c r="H8" s="9">
        <v>5.5555555555555552E-2</v>
      </c>
      <c r="I8" s="10"/>
      <c r="J8" s="11">
        <f t="shared" si="1"/>
        <v>0</v>
      </c>
      <c r="K8" s="12"/>
      <c r="L8" s="9">
        <v>5.5555555555555552E-2</v>
      </c>
      <c r="M8" s="10"/>
      <c r="N8" s="11">
        <f t="shared" si="2"/>
        <v>0</v>
      </c>
      <c r="O8" s="21"/>
      <c r="P8" s="9">
        <v>5.5555555555555552E-2</v>
      </c>
      <c r="Q8" s="10"/>
      <c r="R8" s="11">
        <f t="shared" si="3"/>
        <v>0</v>
      </c>
    </row>
    <row r="9" spans="1:18" ht="25.5" x14ac:dyDescent="0.2">
      <c r="A9" s="6" t="s">
        <v>27</v>
      </c>
      <c r="B9" s="7" t="s">
        <v>2</v>
      </c>
      <c r="C9" s="15"/>
      <c r="D9" s="9">
        <v>5.5555555555555552E-2</v>
      </c>
      <c r="E9" s="10"/>
      <c r="F9" s="11">
        <f t="shared" si="0"/>
        <v>0</v>
      </c>
      <c r="G9" s="15"/>
      <c r="H9" s="9">
        <v>5.5555555555555552E-2</v>
      </c>
      <c r="I9" s="10"/>
      <c r="J9" s="11">
        <f t="shared" si="1"/>
        <v>0</v>
      </c>
      <c r="K9" s="21"/>
      <c r="L9" s="9">
        <v>5.5555555555555552E-2</v>
      </c>
      <c r="M9" s="10"/>
      <c r="N9" s="11">
        <f t="shared" si="2"/>
        <v>0</v>
      </c>
      <c r="O9" s="21"/>
      <c r="P9" s="9">
        <v>5.5555555555555552E-2</v>
      </c>
      <c r="Q9" s="10"/>
      <c r="R9" s="11">
        <f t="shared" si="3"/>
        <v>0</v>
      </c>
    </row>
    <row r="10" spans="1:18" ht="134.25" customHeight="1" x14ac:dyDescent="0.2">
      <c r="A10" s="6" t="s">
        <v>27</v>
      </c>
      <c r="B10" s="7" t="s">
        <v>3</v>
      </c>
      <c r="C10" s="22"/>
      <c r="D10" s="9">
        <v>5.5555555555555552E-2</v>
      </c>
      <c r="E10" s="10"/>
      <c r="F10" s="11">
        <f t="shared" si="0"/>
        <v>0</v>
      </c>
      <c r="G10" s="22"/>
      <c r="H10" s="9">
        <v>5.5555555555555552E-2</v>
      </c>
      <c r="I10" s="10"/>
      <c r="J10" s="11">
        <f t="shared" si="1"/>
        <v>0</v>
      </c>
      <c r="K10" s="23"/>
      <c r="L10" s="9">
        <v>5.5555555555555552E-2</v>
      </c>
      <c r="M10" s="10"/>
      <c r="N10" s="11">
        <f t="shared" si="2"/>
        <v>0</v>
      </c>
      <c r="O10" s="23"/>
      <c r="P10" s="9">
        <v>5.5555555555555552E-2</v>
      </c>
      <c r="Q10" s="10"/>
      <c r="R10" s="11">
        <f t="shared" si="3"/>
        <v>0</v>
      </c>
    </row>
    <row r="11" spans="1:18" ht="25.5" x14ac:dyDescent="0.2">
      <c r="A11" s="6" t="s">
        <v>28</v>
      </c>
      <c r="B11" s="7" t="s">
        <v>4</v>
      </c>
      <c r="C11" s="24"/>
      <c r="D11" s="9">
        <v>5.5555555555555552E-2</v>
      </c>
      <c r="E11" s="10"/>
      <c r="F11" s="11">
        <f t="shared" si="0"/>
        <v>0</v>
      </c>
      <c r="G11" s="24"/>
      <c r="H11" s="9">
        <v>5.5555555555555552E-2</v>
      </c>
      <c r="I11" s="10"/>
      <c r="J11" s="11">
        <f t="shared" si="1"/>
        <v>0</v>
      </c>
      <c r="K11" s="24"/>
      <c r="L11" s="9">
        <v>5.5555555555555552E-2</v>
      </c>
      <c r="M11" s="10"/>
      <c r="N11" s="11">
        <f t="shared" si="2"/>
        <v>0</v>
      </c>
      <c r="O11" s="24"/>
      <c r="P11" s="9">
        <v>5.5555555555555552E-2</v>
      </c>
      <c r="Q11" s="10"/>
      <c r="R11" s="11">
        <f t="shared" si="3"/>
        <v>0</v>
      </c>
    </row>
    <row r="12" spans="1:18" x14ac:dyDescent="0.2">
      <c r="A12" s="6" t="s">
        <v>28</v>
      </c>
      <c r="B12" s="7" t="s">
        <v>5</v>
      </c>
      <c r="C12" s="24"/>
      <c r="D12" s="9">
        <v>5.5555555555555552E-2</v>
      </c>
      <c r="E12" s="10"/>
      <c r="F12" s="11">
        <f t="shared" si="0"/>
        <v>0</v>
      </c>
      <c r="G12" s="24"/>
      <c r="H12" s="9">
        <v>5.5555555555555552E-2</v>
      </c>
      <c r="I12" s="10"/>
      <c r="J12" s="11">
        <f t="shared" si="1"/>
        <v>0</v>
      </c>
      <c r="K12" s="24"/>
      <c r="L12" s="9">
        <v>5.5555555555555552E-2</v>
      </c>
      <c r="M12" s="10"/>
      <c r="N12" s="11">
        <f t="shared" si="2"/>
        <v>0</v>
      </c>
      <c r="O12" s="24"/>
      <c r="P12" s="9">
        <v>5.5555555555555552E-2</v>
      </c>
      <c r="Q12" s="10"/>
      <c r="R12" s="11">
        <f t="shared" si="3"/>
        <v>0</v>
      </c>
    </row>
    <row r="13" spans="1:18" x14ac:dyDescent="0.2">
      <c r="A13" s="6" t="s">
        <v>28</v>
      </c>
      <c r="B13" s="7" t="s">
        <v>6</v>
      </c>
      <c r="C13" s="24"/>
      <c r="D13" s="9">
        <v>5.5555555555555552E-2</v>
      </c>
      <c r="E13" s="10"/>
      <c r="F13" s="11">
        <f t="shared" si="0"/>
        <v>0</v>
      </c>
      <c r="G13" s="24"/>
      <c r="H13" s="9">
        <v>5.5555555555555552E-2</v>
      </c>
      <c r="I13" s="10"/>
      <c r="J13" s="11">
        <f t="shared" si="1"/>
        <v>0</v>
      </c>
      <c r="K13" s="24"/>
      <c r="L13" s="9">
        <v>5.5555555555555552E-2</v>
      </c>
      <c r="M13" s="10"/>
      <c r="N13" s="11">
        <f t="shared" si="2"/>
        <v>0</v>
      </c>
      <c r="O13" s="24"/>
      <c r="P13" s="9">
        <v>5.5555555555555552E-2</v>
      </c>
      <c r="Q13" s="10"/>
      <c r="R13" s="11">
        <f t="shared" si="3"/>
        <v>0</v>
      </c>
    </row>
    <row r="14" spans="1:18" x14ac:dyDescent="0.2">
      <c r="A14" s="6" t="s">
        <v>29</v>
      </c>
      <c r="B14" s="7" t="s">
        <v>12</v>
      </c>
      <c r="C14" s="10"/>
      <c r="D14" s="9">
        <v>5.5555555555555552E-2</v>
      </c>
      <c r="E14" s="10"/>
      <c r="F14" s="11">
        <f t="shared" si="0"/>
        <v>0</v>
      </c>
      <c r="G14" s="10"/>
      <c r="H14" s="9">
        <v>5.5555555555555552E-2</v>
      </c>
      <c r="I14" s="10"/>
      <c r="J14" s="11">
        <f t="shared" si="1"/>
        <v>0</v>
      </c>
      <c r="K14" s="10"/>
      <c r="L14" s="9">
        <v>5.5555555555555552E-2</v>
      </c>
      <c r="M14" s="10"/>
      <c r="N14" s="11">
        <f t="shared" si="2"/>
        <v>0</v>
      </c>
      <c r="O14" s="10"/>
      <c r="P14" s="9">
        <v>5.5555555555555552E-2</v>
      </c>
      <c r="Q14" s="10"/>
      <c r="R14" s="11">
        <f t="shared" si="3"/>
        <v>0</v>
      </c>
    </row>
    <row r="15" spans="1:18" ht="25.5" x14ac:dyDescent="0.2">
      <c r="A15" s="6" t="s">
        <v>29</v>
      </c>
      <c r="B15" s="7" t="s">
        <v>13</v>
      </c>
      <c r="C15" s="10"/>
      <c r="D15" s="9">
        <v>5.5555555555555552E-2</v>
      </c>
      <c r="E15" s="10"/>
      <c r="F15" s="11">
        <f t="shared" si="0"/>
        <v>0</v>
      </c>
      <c r="G15" s="10"/>
      <c r="H15" s="9">
        <v>5.5555555555555552E-2</v>
      </c>
      <c r="I15" s="10"/>
      <c r="J15" s="11">
        <f t="shared" si="1"/>
        <v>0</v>
      </c>
      <c r="K15" s="10"/>
      <c r="L15" s="9">
        <v>5.5555555555555552E-2</v>
      </c>
      <c r="M15" s="10"/>
      <c r="N15" s="11">
        <f t="shared" si="2"/>
        <v>0</v>
      </c>
      <c r="O15" s="10"/>
      <c r="P15" s="9">
        <v>5.5555555555555552E-2</v>
      </c>
      <c r="Q15" s="10"/>
      <c r="R15" s="11">
        <f t="shared" si="3"/>
        <v>0</v>
      </c>
    </row>
    <row r="16" spans="1:18" x14ac:dyDescent="0.2">
      <c r="A16" s="6" t="s">
        <v>29</v>
      </c>
      <c r="B16" s="7" t="s">
        <v>7</v>
      </c>
      <c r="C16" s="9"/>
      <c r="D16" s="9">
        <v>5.5555555555555552E-2</v>
      </c>
      <c r="E16" s="10"/>
      <c r="F16" s="11">
        <f t="shared" si="0"/>
        <v>0</v>
      </c>
      <c r="G16" s="9"/>
      <c r="H16" s="9">
        <v>5.5555555555555552E-2</v>
      </c>
      <c r="I16" s="10"/>
      <c r="J16" s="11">
        <f t="shared" si="1"/>
        <v>0</v>
      </c>
      <c r="K16" s="9"/>
      <c r="L16" s="9">
        <v>5.5555555555555552E-2</v>
      </c>
      <c r="M16" s="10"/>
      <c r="N16" s="11">
        <f t="shared" si="2"/>
        <v>0</v>
      </c>
      <c r="O16" s="9"/>
      <c r="P16" s="9">
        <v>5.5555555555555552E-2</v>
      </c>
      <c r="Q16" s="10"/>
      <c r="R16" s="11">
        <f t="shared" si="3"/>
        <v>0</v>
      </c>
    </row>
    <row r="17" spans="1:18" x14ac:dyDescent="0.2">
      <c r="A17" s="6" t="s">
        <v>29</v>
      </c>
      <c r="B17" s="7" t="s">
        <v>8</v>
      </c>
      <c r="C17" s="9"/>
      <c r="D17" s="9">
        <v>5.5555555555555552E-2</v>
      </c>
      <c r="E17" s="10"/>
      <c r="F17" s="11">
        <f t="shared" si="0"/>
        <v>0</v>
      </c>
      <c r="G17" s="25"/>
      <c r="H17" s="9">
        <v>5.5555555555555552E-2</v>
      </c>
      <c r="I17" s="10"/>
      <c r="J17" s="11">
        <f t="shared" si="1"/>
        <v>0</v>
      </c>
      <c r="K17" s="9"/>
      <c r="L17" s="9">
        <v>5.5555555555555552E-2</v>
      </c>
      <c r="M17" s="10"/>
      <c r="N17" s="11">
        <f t="shared" si="2"/>
        <v>0</v>
      </c>
      <c r="O17" s="9"/>
      <c r="P17" s="9">
        <v>5.5555555555555552E-2</v>
      </c>
      <c r="Q17" s="10"/>
      <c r="R17" s="11">
        <f t="shared" si="3"/>
        <v>0</v>
      </c>
    </row>
    <row r="18" spans="1:18" ht="25.5" x14ac:dyDescent="0.2">
      <c r="A18" s="6" t="s">
        <v>30</v>
      </c>
      <c r="B18" s="7" t="s">
        <v>9</v>
      </c>
      <c r="C18" s="24"/>
      <c r="D18" s="9">
        <v>5.5555555555555552E-2</v>
      </c>
      <c r="E18" s="10"/>
      <c r="F18" s="11">
        <f t="shared" si="0"/>
        <v>0</v>
      </c>
      <c r="G18" s="24"/>
      <c r="H18" s="9">
        <v>5.5555555555555552E-2</v>
      </c>
      <c r="I18" s="10"/>
      <c r="J18" s="11">
        <f t="shared" si="1"/>
        <v>0</v>
      </c>
      <c r="K18" s="24"/>
      <c r="L18" s="9">
        <v>5.5555555555555552E-2</v>
      </c>
      <c r="M18" s="10"/>
      <c r="N18" s="11">
        <f t="shared" si="2"/>
        <v>0</v>
      </c>
      <c r="O18" s="24"/>
      <c r="P18" s="9">
        <v>5.5555555555555552E-2</v>
      </c>
      <c r="Q18" s="10"/>
      <c r="R18" s="11">
        <f t="shared" si="3"/>
        <v>0</v>
      </c>
    </row>
    <row r="19" spans="1:18" x14ac:dyDescent="0.2">
      <c r="A19" s="6" t="s">
        <v>30</v>
      </c>
      <c r="B19" s="7" t="s">
        <v>14</v>
      </c>
      <c r="C19" s="24"/>
      <c r="D19" s="9">
        <v>5.5555555555555552E-2</v>
      </c>
      <c r="E19" s="10"/>
      <c r="F19" s="11">
        <f t="shared" si="0"/>
        <v>0</v>
      </c>
      <c r="G19" s="24"/>
      <c r="H19" s="9">
        <v>5.5555555555555552E-2</v>
      </c>
      <c r="I19" s="10"/>
      <c r="J19" s="11">
        <f t="shared" si="1"/>
        <v>0</v>
      </c>
      <c r="K19" s="24"/>
      <c r="L19" s="9">
        <v>5.5555555555555552E-2</v>
      </c>
      <c r="M19" s="10"/>
      <c r="N19" s="11">
        <f t="shared" si="2"/>
        <v>0</v>
      </c>
      <c r="O19" s="24"/>
      <c r="P19" s="9">
        <v>5.5555555555555552E-2</v>
      </c>
      <c r="Q19" s="10"/>
      <c r="R19" s="11">
        <f t="shared" si="3"/>
        <v>0</v>
      </c>
    </row>
    <row r="20" spans="1:18" x14ac:dyDescent="0.2">
      <c r="A20" s="6"/>
      <c r="B20" s="16" t="s">
        <v>24</v>
      </c>
      <c r="C20" s="17"/>
      <c r="D20" s="17"/>
      <c r="E20" s="17"/>
      <c r="F20" s="18">
        <f>SUM(F2:F19)</f>
        <v>0</v>
      </c>
      <c r="G20" s="17"/>
      <c r="H20" s="17"/>
      <c r="I20" s="17"/>
      <c r="J20" s="18">
        <f>SUM(J2:J19)</f>
        <v>0</v>
      </c>
      <c r="K20" s="17"/>
      <c r="L20" s="17"/>
      <c r="M20" s="17"/>
      <c r="N20" s="18">
        <f>SUM(N2:N19)</f>
        <v>0</v>
      </c>
      <c r="O20" s="17"/>
      <c r="P20" s="17"/>
      <c r="Q20" s="17"/>
      <c r="R20" s="18">
        <f>SUM(R2:R19)</f>
        <v>0</v>
      </c>
    </row>
    <row r="21" spans="1:18" x14ac:dyDescent="0.2">
      <c r="B21" s="26"/>
    </row>
    <row r="22" spans="1:18" x14ac:dyDescent="0.2">
      <c r="B22" s="26"/>
    </row>
    <row r="23" spans="1:18" x14ac:dyDescent="0.2">
      <c r="B23" s="26"/>
    </row>
    <row r="24" spans="1:18" x14ac:dyDescent="0.2">
      <c r="B24" s="26"/>
    </row>
    <row r="25" spans="1:18" x14ac:dyDescent="0.2">
      <c r="B25" s="26"/>
    </row>
  </sheetData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topLeftCell="B1" zoomScale="120" zoomScaleNormal="120" workbookViewId="0">
      <pane ySplit="1" topLeftCell="A2" activePane="bottomLeft" state="frozen"/>
      <selection pane="bottomLeft" activeCell="B10" sqref="B10"/>
    </sheetView>
  </sheetViews>
  <sheetFormatPr baseColWidth="10" defaultRowHeight="12.75" x14ac:dyDescent="0.2"/>
  <cols>
    <col min="1" max="1" width="17" style="5" hidden="1" customWidth="1"/>
    <col min="2" max="2" width="17" style="5" customWidth="1"/>
    <col min="3" max="3" width="18.140625" style="27" customWidth="1"/>
    <col min="4" max="4" width="8.85546875" style="27" customWidth="1"/>
    <col min="5" max="5" width="3.42578125" style="27" customWidth="1"/>
    <col min="6" max="6" width="6" style="27" customWidth="1"/>
    <col min="7" max="7" width="18.85546875" style="27" bestFit="1" customWidth="1"/>
    <col min="8" max="8" width="6.7109375" style="27" bestFit="1" customWidth="1"/>
    <col min="9" max="9" width="3.42578125" style="27" customWidth="1"/>
    <col min="10" max="10" width="6" style="27" customWidth="1"/>
    <col min="11" max="11" width="17.85546875" style="27" bestFit="1" customWidth="1"/>
    <col min="12" max="12" width="6.7109375" style="27" bestFit="1" customWidth="1"/>
    <col min="13" max="13" width="3.42578125" style="27" customWidth="1"/>
    <col min="14" max="14" width="6" style="27" customWidth="1"/>
    <col min="15" max="15" width="20.7109375" style="5" bestFit="1" customWidth="1"/>
    <col min="16" max="16" width="6.7109375" style="5" bestFit="1" customWidth="1"/>
    <col min="17" max="17" width="3.42578125" style="5" bestFit="1" customWidth="1"/>
    <col min="18" max="18" width="6" style="5" bestFit="1" customWidth="1"/>
    <col min="19" max="16384" width="11.42578125" style="5"/>
  </cols>
  <sheetData>
    <row r="1" spans="1:19" customFormat="1" ht="30" customHeight="1" x14ac:dyDescent="0.2">
      <c r="A1" s="4" t="s">
        <v>26</v>
      </c>
      <c r="B1" s="1" t="s">
        <v>25</v>
      </c>
      <c r="C1" s="1" t="s">
        <v>0</v>
      </c>
      <c r="D1" s="1" t="s">
        <v>1</v>
      </c>
      <c r="E1" s="2" t="s">
        <v>16</v>
      </c>
      <c r="F1" s="3" t="s">
        <v>17</v>
      </c>
      <c r="G1" s="1" t="s">
        <v>58</v>
      </c>
      <c r="H1" s="1" t="s">
        <v>1</v>
      </c>
      <c r="I1" s="2" t="s">
        <v>16</v>
      </c>
      <c r="J1" s="3" t="s">
        <v>17</v>
      </c>
      <c r="K1" s="1" t="s">
        <v>31</v>
      </c>
      <c r="L1" s="1" t="s">
        <v>1</v>
      </c>
      <c r="M1" s="2" t="s">
        <v>16</v>
      </c>
      <c r="N1" s="3" t="s">
        <v>17</v>
      </c>
      <c r="O1" s="1" t="s">
        <v>32</v>
      </c>
      <c r="P1" s="1" t="s">
        <v>1</v>
      </c>
      <c r="Q1" s="2" t="s">
        <v>16</v>
      </c>
      <c r="R1" s="3" t="s">
        <v>17</v>
      </c>
    </row>
    <row r="2" spans="1:19" ht="25.5" x14ac:dyDescent="0.2">
      <c r="A2" s="19" t="s">
        <v>27</v>
      </c>
      <c r="B2" s="7" t="s">
        <v>18</v>
      </c>
      <c r="C2" s="10">
        <v>154263000</v>
      </c>
      <c r="D2" s="9">
        <v>5.5555555555555552E-2</v>
      </c>
      <c r="E2" s="10">
        <v>4</v>
      </c>
      <c r="F2" s="11">
        <f>+D2*E2</f>
        <v>0.22222222222222221</v>
      </c>
      <c r="G2" s="10">
        <v>142959000</v>
      </c>
      <c r="H2" s="9">
        <v>5.5555555555555552E-2</v>
      </c>
      <c r="I2" s="10">
        <v>3</v>
      </c>
      <c r="J2" s="11">
        <f>+H2*I2</f>
        <v>0.16666666666666666</v>
      </c>
      <c r="K2" s="10">
        <v>19654000</v>
      </c>
      <c r="L2" s="9">
        <v>5.5555555555555552E-2</v>
      </c>
      <c r="M2" s="10">
        <v>2</v>
      </c>
      <c r="N2" s="11">
        <f>+L2*M2</f>
        <v>0.1111111111111111</v>
      </c>
      <c r="O2" s="10">
        <v>13512000</v>
      </c>
      <c r="P2" s="9">
        <v>5.5555555555555552E-2</v>
      </c>
      <c r="Q2" s="10">
        <v>1</v>
      </c>
      <c r="R2" s="11">
        <f>+P2*Q2</f>
        <v>5.5555555555555552E-2</v>
      </c>
      <c r="S2" s="5" t="s">
        <v>49</v>
      </c>
    </row>
    <row r="3" spans="1:19" ht="25.5" x14ac:dyDescent="0.2">
      <c r="A3" s="6" t="s">
        <v>27</v>
      </c>
      <c r="B3" s="7" t="s">
        <v>19</v>
      </c>
      <c r="C3" s="8">
        <v>0.19</v>
      </c>
      <c r="D3" s="9">
        <v>5.5555555555555552E-2</v>
      </c>
      <c r="E3" s="10">
        <v>3</v>
      </c>
      <c r="F3" s="11">
        <f t="shared" ref="F3:F19" si="0">+D3*E3</f>
        <v>0.16666666666666666</v>
      </c>
      <c r="G3" s="8">
        <v>0.11</v>
      </c>
      <c r="H3" s="9">
        <v>5.5555555555555552E-2</v>
      </c>
      <c r="I3" s="10">
        <v>2</v>
      </c>
      <c r="J3" s="11">
        <f t="shared" ref="J3:J19" si="1">+H3*I3</f>
        <v>0.1111111111111111</v>
      </c>
      <c r="K3" s="8">
        <v>0.31</v>
      </c>
      <c r="L3" s="9">
        <v>5.5555555555555552E-2</v>
      </c>
      <c r="M3" s="10">
        <v>4</v>
      </c>
      <c r="N3" s="11">
        <f t="shared" ref="N3:N19" si="2">+L3*M3</f>
        <v>0.22222222222222221</v>
      </c>
      <c r="O3" s="8">
        <v>0.03</v>
      </c>
      <c r="P3" s="9">
        <v>5.5555555555555552E-2</v>
      </c>
      <c r="Q3" s="10">
        <v>1</v>
      </c>
      <c r="R3" s="11">
        <f t="shared" ref="R3:R19" si="3">+P3*Q3</f>
        <v>5.5555555555555552E-2</v>
      </c>
      <c r="S3" s="5" t="s">
        <v>49</v>
      </c>
    </row>
    <row r="4" spans="1:19" ht="38.25" x14ac:dyDescent="0.2">
      <c r="A4" s="6" t="s">
        <v>27</v>
      </c>
      <c r="B4" s="7" t="s">
        <v>20</v>
      </c>
      <c r="C4" s="12" t="s">
        <v>35</v>
      </c>
      <c r="D4" s="9">
        <v>5.5555555555555552E-2</v>
      </c>
      <c r="E4" s="10">
        <v>3</v>
      </c>
      <c r="F4" s="11">
        <f t="shared" si="0"/>
        <v>0.16666666666666666</v>
      </c>
      <c r="G4" s="12" t="s">
        <v>36</v>
      </c>
      <c r="H4" s="9">
        <v>5.5555555555555601E-2</v>
      </c>
      <c r="I4" s="10">
        <v>4</v>
      </c>
      <c r="J4" s="11">
        <f t="shared" si="1"/>
        <v>0.2222222222222224</v>
      </c>
      <c r="K4" s="12" t="s">
        <v>33</v>
      </c>
      <c r="L4" s="9">
        <v>5.5555555555555552E-2</v>
      </c>
      <c r="M4" s="10">
        <v>2</v>
      </c>
      <c r="N4" s="11">
        <f t="shared" si="2"/>
        <v>0.1111111111111111</v>
      </c>
      <c r="O4" s="12" t="s">
        <v>34</v>
      </c>
      <c r="P4" s="9">
        <v>5.5555555555555552E-2</v>
      </c>
      <c r="Q4" s="10">
        <v>1</v>
      </c>
      <c r="R4" s="11">
        <f t="shared" si="3"/>
        <v>5.5555555555555552E-2</v>
      </c>
      <c r="S4" s="5" t="s">
        <v>49</v>
      </c>
    </row>
    <row r="5" spans="1:19" ht="25.5" x14ac:dyDescent="0.2">
      <c r="A5" s="6" t="s">
        <v>27</v>
      </c>
      <c r="B5" s="7" t="s">
        <v>21</v>
      </c>
      <c r="C5" s="13">
        <f>+C2/64768389</f>
        <v>2.3817637335398292</v>
      </c>
      <c r="D5" s="9">
        <v>5.5555555555555552E-2</v>
      </c>
      <c r="E5" s="10">
        <v>4</v>
      </c>
      <c r="F5" s="11">
        <f t="shared" si="0"/>
        <v>0.22222222222222221</v>
      </c>
      <c r="G5" s="13">
        <f>+G2/310232863</f>
        <v>0.46081191598325288</v>
      </c>
      <c r="H5" s="9">
        <v>5.5555555555555552E-2</v>
      </c>
      <c r="I5" s="10">
        <v>3</v>
      </c>
      <c r="J5" s="11">
        <f t="shared" si="1"/>
        <v>0.16666666666666666</v>
      </c>
      <c r="K5" s="13">
        <f>+K2/201103330</f>
        <v>9.7730853089304889E-2</v>
      </c>
      <c r="L5" s="9">
        <v>5.5555555555555552E-2</v>
      </c>
      <c r="M5" s="10">
        <v>1</v>
      </c>
      <c r="N5" s="11">
        <f t="shared" si="2"/>
        <v>5.5555555555555552E-2</v>
      </c>
      <c r="O5" s="14">
        <f>+O2/112468855</f>
        <v>0.12013992673794002</v>
      </c>
      <c r="P5" s="9">
        <v>5.5555555555555552E-2</v>
      </c>
      <c r="Q5" s="10">
        <v>2</v>
      </c>
      <c r="R5" s="11">
        <f t="shared" si="3"/>
        <v>0.1111111111111111</v>
      </c>
      <c r="S5" s="5" t="s">
        <v>54</v>
      </c>
    </row>
    <row r="6" spans="1:19" ht="25.5" x14ac:dyDescent="0.2">
      <c r="A6" s="6" t="s">
        <v>27</v>
      </c>
      <c r="B6" s="7" t="s">
        <v>22</v>
      </c>
      <c r="C6" s="20">
        <v>0</v>
      </c>
      <c r="D6" s="9">
        <v>5.5555555555555552E-2</v>
      </c>
      <c r="E6" s="10">
        <v>1</v>
      </c>
      <c r="F6" s="11">
        <f t="shared" si="0"/>
        <v>5.5555555555555552E-2</v>
      </c>
      <c r="G6" s="11">
        <v>632000</v>
      </c>
      <c r="H6" s="9">
        <v>5.5555555555555552E-2</v>
      </c>
      <c r="I6" s="10">
        <v>4</v>
      </c>
      <c r="J6" s="11">
        <f t="shared" si="1"/>
        <v>0.22222222222222221</v>
      </c>
      <c r="K6" s="11">
        <v>0</v>
      </c>
      <c r="L6" s="9">
        <v>5.5555555555555552E-2</v>
      </c>
      <c r="M6" s="10">
        <v>1</v>
      </c>
      <c r="N6" s="11">
        <f t="shared" si="2"/>
        <v>5.5555555555555552E-2</v>
      </c>
      <c r="O6" s="11">
        <v>1000</v>
      </c>
      <c r="P6" s="9">
        <v>5.5555555555555552E-2</v>
      </c>
      <c r="Q6" s="10">
        <v>2</v>
      </c>
      <c r="R6" s="11">
        <f t="shared" si="3"/>
        <v>0.1111111111111111</v>
      </c>
      <c r="S6" s="5" t="s">
        <v>49</v>
      </c>
    </row>
    <row r="7" spans="1:19" ht="42" customHeight="1" x14ac:dyDescent="0.2">
      <c r="A7" s="6" t="s">
        <v>27</v>
      </c>
      <c r="B7" s="7" t="s">
        <v>23</v>
      </c>
      <c r="C7" s="15">
        <v>0</v>
      </c>
      <c r="D7" s="9">
        <v>5.5555555555555552E-2</v>
      </c>
      <c r="E7" s="10">
        <v>2</v>
      </c>
      <c r="F7" s="11">
        <f t="shared" si="0"/>
        <v>0.1111111111111111</v>
      </c>
      <c r="G7" s="12">
        <v>-0.05</v>
      </c>
      <c r="H7" s="9">
        <v>5.5555555555555552E-2</v>
      </c>
      <c r="I7" s="10">
        <v>1</v>
      </c>
      <c r="J7" s="11">
        <f t="shared" si="1"/>
        <v>5.5555555555555552E-2</v>
      </c>
      <c r="K7" s="15">
        <v>0</v>
      </c>
      <c r="L7" s="9">
        <v>5.5555555555555552E-2</v>
      </c>
      <c r="M7" s="10">
        <v>2</v>
      </c>
      <c r="N7" s="11">
        <f t="shared" si="2"/>
        <v>0.1111111111111111</v>
      </c>
      <c r="O7" s="12">
        <v>0</v>
      </c>
      <c r="P7" s="9">
        <v>5.5555555555555552E-2</v>
      </c>
      <c r="Q7" s="10">
        <v>2</v>
      </c>
      <c r="R7" s="11">
        <f t="shared" si="3"/>
        <v>0.1111111111111111</v>
      </c>
      <c r="S7" s="5" t="s">
        <v>49</v>
      </c>
    </row>
    <row r="8" spans="1:19" ht="38.25" x14ac:dyDescent="0.2">
      <c r="A8" s="6" t="s">
        <v>27</v>
      </c>
      <c r="B8" s="6" t="s">
        <v>52</v>
      </c>
      <c r="C8" s="21" t="s">
        <v>51</v>
      </c>
      <c r="D8" s="9">
        <v>5.5555555555555552E-2</v>
      </c>
      <c r="E8" s="10">
        <v>2</v>
      </c>
      <c r="F8" s="11">
        <f t="shared" si="0"/>
        <v>0.1111111111111111</v>
      </c>
      <c r="G8" s="12" t="s">
        <v>37</v>
      </c>
      <c r="H8" s="9">
        <v>5.5555555555555552E-2</v>
      </c>
      <c r="I8" s="10">
        <v>3</v>
      </c>
      <c r="J8" s="11">
        <f t="shared" si="1"/>
        <v>0.16666666666666666</v>
      </c>
      <c r="K8" s="12" t="s">
        <v>39</v>
      </c>
      <c r="L8" s="9">
        <v>5.5555555555555552E-2</v>
      </c>
      <c r="M8" s="10">
        <v>4</v>
      </c>
      <c r="N8" s="11">
        <f t="shared" si="2"/>
        <v>0.22222222222222221</v>
      </c>
      <c r="O8" s="21" t="s">
        <v>41</v>
      </c>
      <c r="P8" s="9">
        <v>5.5555555555555552E-2</v>
      </c>
      <c r="Q8" s="10">
        <v>1</v>
      </c>
      <c r="R8" s="11">
        <f t="shared" si="3"/>
        <v>5.5555555555555552E-2</v>
      </c>
      <c r="S8" s="5" t="s">
        <v>60</v>
      </c>
    </row>
    <row r="9" spans="1:19" ht="25.5" x14ac:dyDescent="0.2">
      <c r="A9" s="6" t="s">
        <v>27</v>
      </c>
      <c r="B9" s="7" t="s">
        <v>2</v>
      </c>
      <c r="C9" s="15" t="s">
        <v>55</v>
      </c>
      <c r="D9" s="9">
        <v>5.5555555555555552E-2</v>
      </c>
      <c r="E9" s="10">
        <v>4</v>
      </c>
      <c r="F9" s="11">
        <f t="shared" si="0"/>
        <v>0.22222222222222221</v>
      </c>
      <c r="G9" s="15">
        <v>0.06</v>
      </c>
      <c r="H9" s="9">
        <v>5.5555555555555552E-2</v>
      </c>
      <c r="I9" s="10">
        <v>3</v>
      </c>
      <c r="J9" s="11">
        <f t="shared" si="1"/>
        <v>0.16666666666666666</v>
      </c>
      <c r="K9" s="21" t="s">
        <v>38</v>
      </c>
      <c r="L9" s="9">
        <v>5.5555555555555552E-2</v>
      </c>
      <c r="M9" s="10">
        <v>1</v>
      </c>
      <c r="N9" s="11">
        <f t="shared" si="2"/>
        <v>5.5555555555555552E-2</v>
      </c>
      <c r="O9" s="21" t="s">
        <v>40</v>
      </c>
      <c r="P9" s="9">
        <v>5.5555555555555552E-2</v>
      </c>
      <c r="Q9" s="10">
        <v>2</v>
      </c>
      <c r="R9" s="11">
        <f t="shared" si="3"/>
        <v>0.1111111111111111</v>
      </c>
      <c r="S9" s="5" t="s">
        <v>53</v>
      </c>
    </row>
    <row r="10" spans="1:19" ht="134.25" customHeight="1" x14ac:dyDescent="0.2">
      <c r="A10" s="6" t="s">
        <v>27</v>
      </c>
      <c r="B10" s="7" t="s">
        <v>3</v>
      </c>
      <c r="C10" s="22" t="s">
        <v>43</v>
      </c>
      <c r="D10" s="9">
        <v>5.5555555555555552E-2</v>
      </c>
      <c r="E10" s="10">
        <v>1</v>
      </c>
      <c r="F10" s="11">
        <f t="shared" si="0"/>
        <v>5.5555555555555552E-2</v>
      </c>
      <c r="G10" s="22" t="s">
        <v>59</v>
      </c>
      <c r="H10" s="9">
        <v>5.5555555555555552E-2</v>
      </c>
      <c r="I10" s="10">
        <v>2</v>
      </c>
      <c r="J10" s="11">
        <f t="shared" si="1"/>
        <v>0.1111111111111111</v>
      </c>
      <c r="K10" s="23" t="s">
        <v>42</v>
      </c>
      <c r="L10" s="9">
        <v>5.5555555555555552E-2</v>
      </c>
      <c r="M10" s="10">
        <v>3</v>
      </c>
      <c r="N10" s="11">
        <f t="shared" si="2"/>
        <v>0.16666666666666666</v>
      </c>
      <c r="O10" s="23" t="s">
        <v>42</v>
      </c>
      <c r="P10" s="9">
        <v>5.5555555555555552E-2</v>
      </c>
      <c r="Q10" s="10">
        <v>4</v>
      </c>
      <c r="R10" s="11">
        <f t="shared" si="3"/>
        <v>0.22222222222222221</v>
      </c>
      <c r="S10" s="5" t="s">
        <v>61</v>
      </c>
    </row>
    <row r="11" spans="1:19" ht="25.5" x14ac:dyDescent="0.2">
      <c r="A11" s="6" t="s">
        <v>28</v>
      </c>
      <c r="B11" s="7" t="s">
        <v>4</v>
      </c>
      <c r="C11" s="24" t="s">
        <v>10</v>
      </c>
      <c r="D11" s="9">
        <v>5.5555555555555552E-2</v>
      </c>
      <c r="E11" s="10">
        <v>3</v>
      </c>
      <c r="F11" s="11">
        <f t="shared" si="0"/>
        <v>0.16666666666666666</v>
      </c>
      <c r="G11" s="24" t="s">
        <v>11</v>
      </c>
      <c r="H11" s="9">
        <v>5.5555555555555552E-2</v>
      </c>
      <c r="I11" s="10">
        <v>4</v>
      </c>
      <c r="J11" s="11">
        <f t="shared" si="1"/>
        <v>0.22222222222222221</v>
      </c>
      <c r="K11" s="24" t="s">
        <v>10</v>
      </c>
      <c r="L11" s="9">
        <v>5.5555555555555552E-2</v>
      </c>
      <c r="M11" s="10">
        <v>3</v>
      </c>
      <c r="N11" s="11">
        <f t="shared" si="2"/>
        <v>0.16666666666666666</v>
      </c>
      <c r="O11" s="24" t="s">
        <v>11</v>
      </c>
      <c r="P11" s="9">
        <v>5.5555555555555552E-2</v>
      </c>
      <c r="Q11" s="10">
        <v>4</v>
      </c>
      <c r="R11" s="11">
        <f t="shared" si="3"/>
        <v>0.22222222222222221</v>
      </c>
      <c r="S11" s="5" t="s">
        <v>50</v>
      </c>
    </row>
    <row r="12" spans="1:19" x14ac:dyDescent="0.2">
      <c r="A12" s="6" t="s">
        <v>28</v>
      </c>
      <c r="B12" s="7" t="s">
        <v>5</v>
      </c>
      <c r="C12" s="24" t="s">
        <v>10</v>
      </c>
      <c r="D12" s="9">
        <v>5.5555555555555552E-2</v>
      </c>
      <c r="E12" s="10">
        <v>3</v>
      </c>
      <c r="F12" s="11">
        <f t="shared" si="0"/>
        <v>0.16666666666666666</v>
      </c>
      <c r="G12" s="24" t="s">
        <v>11</v>
      </c>
      <c r="H12" s="9">
        <v>5.5555555555555552E-2</v>
      </c>
      <c r="I12" s="10">
        <v>4</v>
      </c>
      <c r="J12" s="11">
        <f t="shared" si="1"/>
        <v>0.22222222222222221</v>
      </c>
      <c r="K12" s="24" t="s">
        <v>10</v>
      </c>
      <c r="L12" s="9">
        <v>5.5555555555555552E-2</v>
      </c>
      <c r="M12" s="10">
        <v>3</v>
      </c>
      <c r="N12" s="11">
        <f t="shared" si="2"/>
        <v>0.16666666666666666</v>
      </c>
      <c r="O12" s="24" t="s">
        <v>10</v>
      </c>
      <c r="P12" s="9">
        <v>5.5555555555555552E-2</v>
      </c>
      <c r="Q12" s="10">
        <v>3</v>
      </c>
      <c r="R12" s="11">
        <f t="shared" si="3"/>
        <v>0.16666666666666666</v>
      </c>
      <c r="S12" s="5" t="s">
        <v>50</v>
      </c>
    </row>
    <row r="13" spans="1:19" x14ac:dyDescent="0.2">
      <c r="A13" s="6" t="s">
        <v>28</v>
      </c>
      <c r="B13" s="7" t="s">
        <v>6</v>
      </c>
      <c r="C13" s="24" t="s">
        <v>10</v>
      </c>
      <c r="D13" s="9">
        <v>5.5555555555555552E-2</v>
      </c>
      <c r="E13" s="10">
        <v>3</v>
      </c>
      <c r="F13" s="11">
        <f t="shared" si="0"/>
        <v>0.16666666666666666</v>
      </c>
      <c r="G13" s="24" t="s">
        <v>11</v>
      </c>
      <c r="H13" s="9">
        <v>5.5555555555555552E-2</v>
      </c>
      <c r="I13" s="10">
        <v>4</v>
      </c>
      <c r="J13" s="11">
        <f t="shared" si="1"/>
        <v>0.22222222222222221</v>
      </c>
      <c r="K13" s="24" t="s">
        <v>10</v>
      </c>
      <c r="L13" s="9">
        <v>5.5555555555555552E-2</v>
      </c>
      <c r="M13" s="10">
        <v>3</v>
      </c>
      <c r="N13" s="11">
        <f t="shared" si="2"/>
        <v>0.16666666666666666</v>
      </c>
      <c r="O13" s="24" t="s">
        <v>10</v>
      </c>
      <c r="P13" s="9">
        <v>5.5555555555555552E-2</v>
      </c>
      <c r="Q13" s="10">
        <v>3</v>
      </c>
      <c r="R13" s="11">
        <f t="shared" si="3"/>
        <v>0.16666666666666666</v>
      </c>
      <c r="S13" s="5" t="s">
        <v>50</v>
      </c>
    </row>
    <row r="14" spans="1:19" x14ac:dyDescent="0.2">
      <c r="A14" s="6" t="s">
        <v>29</v>
      </c>
      <c r="B14" s="7" t="s">
        <v>12</v>
      </c>
      <c r="C14" s="10" t="s">
        <v>44</v>
      </c>
      <c r="D14" s="9">
        <v>5.5555555555555552E-2</v>
      </c>
      <c r="E14" s="10">
        <v>3</v>
      </c>
      <c r="F14" s="11">
        <f t="shared" si="0"/>
        <v>0.16666666666666666</v>
      </c>
      <c r="G14" s="10" t="s">
        <v>48</v>
      </c>
      <c r="H14" s="9">
        <v>5.5555555555555552E-2</v>
      </c>
      <c r="I14" s="10">
        <v>4</v>
      </c>
      <c r="J14" s="11">
        <f t="shared" si="1"/>
        <v>0.22222222222222221</v>
      </c>
      <c r="K14" s="10" t="s">
        <v>56</v>
      </c>
      <c r="L14" s="9">
        <v>5.5555555555555552E-2</v>
      </c>
      <c r="M14" s="10">
        <v>2</v>
      </c>
      <c r="N14" s="11">
        <f t="shared" si="2"/>
        <v>0.1111111111111111</v>
      </c>
      <c r="O14" s="10" t="s">
        <v>57</v>
      </c>
      <c r="P14" s="9">
        <v>5.5555555555555552E-2</v>
      </c>
      <c r="Q14" s="10">
        <v>1</v>
      </c>
      <c r="R14" s="11">
        <f t="shared" si="3"/>
        <v>5.5555555555555552E-2</v>
      </c>
      <c r="S14" s="5" t="s">
        <v>54</v>
      </c>
    </row>
    <row r="15" spans="1:19" ht="25.5" x14ac:dyDescent="0.2">
      <c r="A15" s="6" t="s">
        <v>29</v>
      </c>
      <c r="B15" s="7" t="s">
        <v>13</v>
      </c>
      <c r="C15" s="10">
        <v>32600</v>
      </c>
      <c r="D15" s="9">
        <v>5.5555555555555552E-2</v>
      </c>
      <c r="E15" s="10">
        <v>3</v>
      </c>
      <c r="F15" s="11">
        <f t="shared" si="0"/>
        <v>0.16666666666666666</v>
      </c>
      <c r="G15" s="10">
        <v>46436</v>
      </c>
      <c r="H15" s="9">
        <v>5.5555555555555552E-2</v>
      </c>
      <c r="I15" s="10">
        <v>4</v>
      </c>
      <c r="J15" s="11">
        <f t="shared" si="1"/>
        <v>0.22222222222222221</v>
      </c>
      <c r="K15" s="10">
        <v>10100</v>
      </c>
      <c r="L15" s="9">
        <v>5.5555555555555552E-2</v>
      </c>
      <c r="M15" s="10">
        <v>1</v>
      </c>
      <c r="N15" s="11">
        <f t="shared" si="2"/>
        <v>5.5555555555555552E-2</v>
      </c>
      <c r="O15" s="10">
        <v>13200</v>
      </c>
      <c r="P15" s="9">
        <v>5.5555555555555552E-2</v>
      </c>
      <c r="Q15" s="10">
        <v>2</v>
      </c>
      <c r="R15" s="11">
        <f t="shared" si="3"/>
        <v>0.1111111111111111</v>
      </c>
      <c r="S15" s="5" t="s">
        <v>54</v>
      </c>
    </row>
    <row r="16" spans="1:19" x14ac:dyDescent="0.2">
      <c r="A16" s="6" t="s">
        <v>29</v>
      </c>
      <c r="B16" s="7" t="s">
        <v>7</v>
      </c>
      <c r="C16" s="9">
        <v>1E-3</v>
      </c>
      <c r="D16" s="9">
        <v>5.5555555555555552E-2</v>
      </c>
      <c r="E16" s="10">
        <v>4</v>
      </c>
      <c r="F16" s="11">
        <f t="shared" si="0"/>
        <v>0.22222222222222221</v>
      </c>
      <c r="G16" s="9">
        <v>-4.0000000000000001E-3</v>
      </c>
      <c r="H16" s="9">
        <v>5.5555555555555552E-2</v>
      </c>
      <c r="I16" s="10">
        <v>3</v>
      </c>
      <c r="J16" s="11">
        <f t="shared" si="1"/>
        <v>0.16666666666666666</v>
      </c>
      <c r="K16" s="9" t="s">
        <v>45</v>
      </c>
      <c r="L16" s="9">
        <v>5.5555555555555552E-2</v>
      </c>
      <c r="M16" s="10">
        <v>1</v>
      </c>
      <c r="N16" s="11">
        <f t="shared" si="2"/>
        <v>5.5555555555555552E-2</v>
      </c>
      <c r="O16" s="9">
        <v>3.5700000000000003E-2</v>
      </c>
      <c r="P16" s="9">
        <v>5.5555555555555552E-2</v>
      </c>
      <c r="Q16" s="10">
        <v>2</v>
      </c>
      <c r="R16" s="11">
        <f t="shared" si="3"/>
        <v>0.1111111111111111</v>
      </c>
      <c r="S16" s="5" t="s">
        <v>54</v>
      </c>
    </row>
    <row r="17" spans="1:19" x14ac:dyDescent="0.2">
      <c r="A17" s="6" t="s">
        <v>29</v>
      </c>
      <c r="B17" s="7" t="s">
        <v>8</v>
      </c>
      <c r="C17" s="9">
        <v>-1.66E-2</v>
      </c>
      <c r="D17" s="9">
        <v>5.5555555555555552E-2</v>
      </c>
      <c r="E17" s="10">
        <v>3</v>
      </c>
      <c r="F17" s="11">
        <f t="shared" si="0"/>
        <v>0.16666666666666666</v>
      </c>
      <c r="G17" s="25">
        <v>0</v>
      </c>
      <c r="H17" s="9">
        <v>5.5555555555555552E-2</v>
      </c>
      <c r="I17" s="10">
        <v>4</v>
      </c>
      <c r="J17" s="11">
        <f t="shared" si="1"/>
        <v>0.22222222222222221</v>
      </c>
      <c r="K17" s="9">
        <v>-0.25700000000000001</v>
      </c>
      <c r="L17" s="9">
        <v>5.5555555555555552E-2</v>
      </c>
      <c r="M17" s="10">
        <v>1</v>
      </c>
      <c r="N17" s="11">
        <f t="shared" si="2"/>
        <v>5.5555555555555552E-2</v>
      </c>
      <c r="O17" s="9">
        <v>-5.3800000000000001E-2</v>
      </c>
      <c r="P17" s="9">
        <v>5.5555555555555552E-2</v>
      </c>
      <c r="Q17" s="10">
        <v>2</v>
      </c>
      <c r="R17" s="11">
        <f t="shared" si="3"/>
        <v>0.1111111111111111</v>
      </c>
      <c r="S17" s="5" t="s">
        <v>54</v>
      </c>
    </row>
    <row r="18" spans="1:19" ht="25.5" x14ac:dyDescent="0.2">
      <c r="A18" s="6" t="s">
        <v>30</v>
      </c>
      <c r="B18" s="7" t="s">
        <v>9</v>
      </c>
      <c r="C18" s="24" t="s">
        <v>11</v>
      </c>
      <c r="D18" s="9">
        <v>5.5555555555555552E-2</v>
      </c>
      <c r="E18" s="10">
        <v>4</v>
      </c>
      <c r="F18" s="11">
        <f t="shared" si="0"/>
        <v>0.22222222222222221</v>
      </c>
      <c r="G18" s="24" t="s">
        <v>11</v>
      </c>
      <c r="H18" s="9">
        <v>5.5555555555555552E-2</v>
      </c>
      <c r="I18" s="10">
        <v>4</v>
      </c>
      <c r="J18" s="11">
        <f t="shared" si="1"/>
        <v>0.22222222222222221</v>
      </c>
      <c r="K18" s="24" t="s">
        <v>11</v>
      </c>
      <c r="L18" s="9">
        <v>5.5555555555555552E-2</v>
      </c>
      <c r="M18" s="10">
        <v>4</v>
      </c>
      <c r="N18" s="11">
        <f t="shared" si="2"/>
        <v>0.22222222222222221</v>
      </c>
      <c r="O18" s="24" t="s">
        <v>11</v>
      </c>
      <c r="P18" s="9">
        <v>5.5555555555555552E-2</v>
      </c>
      <c r="Q18" s="10">
        <v>3</v>
      </c>
      <c r="R18" s="11">
        <f t="shared" si="3"/>
        <v>0.16666666666666666</v>
      </c>
      <c r="S18" s="5" t="s">
        <v>54</v>
      </c>
    </row>
    <row r="19" spans="1:19" x14ac:dyDescent="0.2">
      <c r="A19" s="6" t="s">
        <v>30</v>
      </c>
      <c r="B19" s="7" t="s">
        <v>14</v>
      </c>
      <c r="C19" s="24" t="s">
        <v>15</v>
      </c>
      <c r="D19" s="9">
        <v>5.5555555555555552E-2</v>
      </c>
      <c r="E19" s="10">
        <v>4</v>
      </c>
      <c r="F19" s="11">
        <f t="shared" si="0"/>
        <v>0.22222222222222221</v>
      </c>
      <c r="G19" s="24" t="s">
        <v>15</v>
      </c>
      <c r="H19" s="9">
        <v>5.5555555555555552E-2</v>
      </c>
      <c r="I19" s="10">
        <v>4</v>
      </c>
      <c r="J19" s="11">
        <f t="shared" si="1"/>
        <v>0.22222222222222221</v>
      </c>
      <c r="K19" s="24" t="s">
        <v>46</v>
      </c>
      <c r="L19" s="9">
        <v>5.5555555555555552E-2</v>
      </c>
      <c r="M19" s="10">
        <v>2</v>
      </c>
      <c r="N19" s="11">
        <f t="shared" si="2"/>
        <v>0.1111111111111111</v>
      </c>
      <c r="O19" s="24" t="s">
        <v>47</v>
      </c>
      <c r="P19" s="9">
        <v>5.5555555555555552E-2</v>
      </c>
      <c r="Q19" s="10">
        <v>2</v>
      </c>
      <c r="R19" s="11">
        <f t="shared" si="3"/>
        <v>0.1111111111111111</v>
      </c>
    </row>
    <row r="20" spans="1:19" x14ac:dyDescent="0.2">
      <c r="A20" s="6"/>
      <c r="B20" s="16" t="s">
        <v>24</v>
      </c>
      <c r="C20" s="17"/>
      <c r="D20" s="17"/>
      <c r="E20" s="17"/>
      <c r="F20" s="18">
        <f>SUM(F2:F19)</f>
        <v>3</v>
      </c>
      <c r="G20" s="17"/>
      <c r="H20" s="17"/>
      <c r="I20" s="17"/>
      <c r="J20" s="18">
        <f>SUM(J2:J19)</f>
        <v>3.3333333333333344</v>
      </c>
      <c r="K20" s="17"/>
      <c r="L20" s="17"/>
      <c r="M20" s="17"/>
      <c r="N20" s="18">
        <f>SUM(N2:N19)</f>
        <v>2.2222222222222228</v>
      </c>
      <c r="O20" s="17"/>
      <c r="P20" s="17"/>
      <c r="Q20" s="17"/>
      <c r="R20" s="18">
        <f>SUM(R2:R19)</f>
        <v>2.1111111111111116</v>
      </c>
    </row>
    <row r="21" spans="1:19" x14ac:dyDescent="0.2">
      <c r="B21" s="26"/>
    </row>
    <row r="22" spans="1:19" x14ac:dyDescent="0.2">
      <c r="B22" s="26"/>
    </row>
    <row r="23" spans="1:19" x14ac:dyDescent="0.2">
      <c r="B23" s="26"/>
    </row>
    <row r="24" spans="1:19" x14ac:dyDescent="0.2">
      <c r="B24" s="26"/>
    </row>
    <row r="25" spans="1:19" x14ac:dyDescent="0.2">
      <c r="B25" s="26"/>
    </row>
  </sheetData>
  <phoneticPr fontId="2" type="noConversion"/>
  <hyperlinks>
    <hyperlink ref="K10" r:id="rId1"/>
    <hyperlink ref="C10" r:id="rId2"/>
    <hyperlink ref="O10" r:id="rId3"/>
    <hyperlink ref="G10" r:id="rId4" display="http://www.fda.gov/           www-gpo.access.gov"/>
  </hyperlinks>
  <pageMargins left="0.75" right="0.75" top="1" bottom="1" header="0" footer="0"/>
  <pageSetup paperSize="9" orientation="portrait" r:id="rId5"/>
  <headerFooter alignWithMargins="0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vacia1</vt:lpstr>
      <vt:lpstr>Diligenciada</vt:lpstr>
    </vt:vector>
  </TitlesOfParts>
  <Company>PROEXPORT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acastellanos</dc:creator>
  <cp:lastModifiedBy>PARCIAL UPB</cp:lastModifiedBy>
  <cp:lastPrinted>2010-09-13T14:04:05Z</cp:lastPrinted>
  <dcterms:created xsi:type="dcterms:W3CDTF">2008-12-18T17:29:20Z</dcterms:created>
  <dcterms:modified xsi:type="dcterms:W3CDTF">2014-12-02T15:10:02Z</dcterms:modified>
</cp:coreProperties>
</file>